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150" windowWidth="18195" windowHeight="8625"/>
  </bookViews>
  <sheets>
    <sheet name="Applications" sheetId="1" r:id="rId1"/>
  </sheets>
  <definedNames>
    <definedName name="_xlnm.Print_Area" localSheetId="0">Applications!$A$2:$N$49</definedName>
  </definedNames>
  <calcPr calcId="145621"/>
</workbook>
</file>

<file path=xl/calcChain.xml><?xml version="1.0" encoding="utf-8"?>
<calcChain xmlns="http://schemas.openxmlformats.org/spreadsheetml/2006/main">
  <c r="H9" i="1" l="1"/>
  <c r="G20" i="1" l="1"/>
  <c r="G21" i="1"/>
  <c r="G22" i="1"/>
  <c r="G7" i="1"/>
  <c r="G23" i="1"/>
  <c r="G24" i="1"/>
  <c r="G25" i="1"/>
  <c r="G26" i="1"/>
  <c r="G8" i="1"/>
  <c r="G27" i="1"/>
  <c r="G9" i="1"/>
  <c r="G28" i="1"/>
  <c r="G10" i="1"/>
  <c r="G11" i="1"/>
  <c r="G29" i="1"/>
  <c r="G12" i="1"/>
  <c r="G30" i="1"/>
  <c r="G13" i="1"/>
  <c r="G31" i="1"/>
  <c r="G32" i="1"/>
  <c r="G14" i="1"/>
  <c r="G33" i="1"/>
  <c r="G15" i="1"/>
  <c r="G34" i="1"/>
  <c r="G35" i="1"/>
  <c r="G36" i="1"/>
  <c r="G37" i="1"/>
  <c r="G38" i="1"/>
  <c r="G39" i="1"/>
  <c r="G19" i="1"/>
  <c r="H4" i="1" l="1"/>
  <c r="I4" i="1"/>
  <c r="K28" i="1" l="1"/>
  <c r="K30" i="1"/>
  <c r="K32" i="1"/>
  <c r="K34" i="1"/>
  <c r="K36" i="1"/>
  <c r="K38" i="1"/>
  <c r="K19" i="1"/>
  <c r="K21" i="1"/>
  <c r="K23" i="1"/>
  <c r="K25" i="1"/>
  <c r="K27" i="1"/>
  <c r="K29" i="1"/>
  <c r="K31" i="1"/>
  <c r="K33" i="1"/>
  <c r="K35" i="1"/>
  <c r="K37" i="1"/>
  <c r="K39" i="1"/>
  <c r="K20" i="1"/>
  <c r="K22" i="1"/>
  <c r="K24" i="1"/>
  <c r="K26" i="1"/>
  <c r="H20" i="1"/>
  <c r="H22" i="1"/>
  <c r="H23" i="1"/>
  <c r="H25" i="1"/>
  <c r="H8" i="1"/>
  <c r="H28" i="1"/>
  <c r="H11" i="1"/>
  <c r="H12" i="1"/>
  <c r="H13" i="1"/>
  <c r="H32" i="1"/>
  <c r="H33" i="1"/>
  <c r="H34" i="1"/>
  <c r="H36" i="1"/>
  <c r="H38" i="1"/>
  <c r="H19" i="1"/>
  <c r="H21" i="1"/>
  <c r="H7" i="1"/>
  <c r="H24" i="1"/>
  <c r="H26" i="1"/>
  <c r="H27" i="1"/>
  <c r="H10" i="1"/>
  <c r="H29" i="1"/>
  <c r="J29" i="1" s="1"/>
  <c r="H30" i="1"/>
  <c r="H31" i="1"/>
  <c r="J31" i="1" s="1"/>
  <c r="H14" i="1"/>
  <c r="H15" i="1"/>
  <c r="J15" i="1" s="1"/>
  <c r="K15" i="1" s="1"/>
  <c r="H35" i="1"/>
  <c r="H37" i="1"/>
  <c r="J37" i="1" s="1"/>
  <c r="H39" i="1"/>
  <c r="I20" i="1"/>
  <c r="I22" i="1"/>
  <c r="I23" i="1"/>
  <c r="I25" i="1"/>
  <c r="I8" i="1"/>
  <c r="I9" i="1"/>
  <c r="J9" i="1" s="1"/>
  <c r="K9" i="1" s="1"/>
  <c r="I10" i="1"/>
  <c r="I29" i="1"/>
  <c r="I30" i="1"/>
  <c r="I31" i="1"/>
  <c r="I14" i="1"/>
  <c r="I15" i="1"/>
  <c r="I35" i="1"/>
  <c r="I37" i="1"/>
  <c r="I39" i="1"/>
  <c r="I21" i="1"/>
  <c r="I7" i="1"/>
  <c r="I24" i="1"/>
  <c r="I26" i="1"/>
  <c r="I27" i="1"/>
  <c r="I28" i="1"/>
  <c r="I11" i="1"/>
  <c r="I12" i="1"/>
  <c r="I13" i="1"/>
  <c r="I32" i="1"/>
  <c r="I33" i="1"/>
  <c r="I34" i="1"/>
  <c r="I36" i="1"/>
  <c r="I38" i="1"/>
  <c r="I19" i="1"/>
  <c r="G41" i="1"/>
  <c r="H41" i="1"/>
  <c r="F41" i="1"/>
  <c r="E41" i="1"/>
  <c r="D41" i="1"/>
  <c r="L41" i="1"/>
  <c r="I41" i="1" l="1"/>
  <c r="J39" i="1"/>
  <c r="J35" i="1"/>
  <c r="J14" i="1"/>
  <c r="K14" i="1" s="1"/>
  <c r="J30" i="1"/>
  <c r="J10" i="1"/>
  <c r="K10" i="1" s="1"/>
  <c r="J26" i="1"/>
  <c r="J7" i="1"/>
  <c r="J19" i="1"/>
  <c r="J36" i="1"/>
  <c r="J33" i="1"/>
  <c r="J13" i="1"/>
  <c r="K13" i="1" s="1"/>
  <c r="J11" i="1"/>
  <c r="K11" i="1" s="1"/>
  <c r="J8" i="1"/>
  <c r="K8" i="1" s="1"/>
  <c r="J23" i="1"/>
  <c r="J20" i="1"/>
  <c r="J27" i="1"/>
  <c r="J24" i="1"/>
  <c r="J21" i="1"/>
  <c r="J38" i="1"/>
  <c r="J34" i="1"/>
  <c r="J32" i="1"/>
  <c r="J12" i="1"/>
  <c r="K12" i="1" s="1"/>
  <c r="J28" i="1"/>
  <c r="J25" i="1"/>
  <c r="J22" i="1"/>
  <c r="L43" i="1"/>
  <c r="K7" i="1" l="1"/>
  <c r="K41" i="1" s="1"/>
  <c r="K51" i="1" s="1"/>
  <c r="J41" i="1"/>
</calcChain>
</file>

<file path=xl/sharedStrings.xml><?xml version="1.0" encoding="utf-8"?>
<sst xmlns="http://schemas.openxmlformats.org/spreadsheetml/2006/main" count="173" uniqueCount="63">
  <si>
    <t>Weeks:</t>
  </si>
  <si>
    <t>School</t>
  </si>
  <si>
    <t>Pupil(s) Bid For</t>
  </si>
  <si>
    <t>Total Claimed (£)</t>
  </si>
  <si>
    <t>Total Awarded (£)</t>
  </si>
  <si>
    <t>Total Amount Bid for (hours)</t>
  </si>
  <si>
    <t>Revenue Balance as at 01.04.2011</t>
  </si>
  <si>
    <t>Additional Supporting Papers</t>
  </si>
  <si>
    <t>Outcome</t>
  </si>
  <si>
    <t>Results</t>
  </si>
  <si>
    <t>Notes</t>
  </si>
  <si>
    <t>Actions</t>
  </si>
  <si>
    <t>Total Claimed:</t>
  </si>
  <si>
    <t xml:space="preserve"> </t>
  </si>
  <si>
    <t>Total Available:</t>
  </si>
  <si>
    <t>Total Budget 2012/13:</t>
  </si>
  <si>
    <t>Total Remaining January 2013:</t>
  </si>
  <si>
    <t>Total Claimed January 2013</t>
  </si>
  <si>
    <t>Balance</t>
  </si>
  <si>
    <t>Summer 2013</t>
  </si>
  <si>
    <t>Spring 2014</t>
  </si>
  <si>
    <t>St Andrew's CofE</t>
  </si>
  <si>
    <t>Queenswell Infant</t>
  </si>
  <si>
    <t>St Paul's Primary</t>
  </si>
  <si>
    <t>Deansbrook Junior</t>
  </si>
  <si>
    <t>Edgware Infant</t>
  </si>
  <si>
    <t xml:space="preserve">Manorside </t>
  </si>
  <si>
    <t>Whitings Hill</t>
  </si>
  <si>
    <t>Hasmonean Primary</t>
  </si>
  <si>
    <t>Parkfield</t>
  </si>
  <si>
    <t>Hyde</t>
  </si>
  <si>
    <t>Frith Manor</t>
  </si>
  <si>
    <t>Pardes House</t>
  </si>
  <si>
    <t>Bishop Douglass</t>
  </si>
  <si>
    <t>Broadfields</t>
  </si>
  <si>
    <t>Foulds</t>
  </si>
  <si>
    <t>Moss Hall Infant</t>
  </si>
  <si>
    <t>Northside</t>
  </si>
  <si>
    <t>Our Lady of Lourdes</t>
  </si>
  <si>
    <t>Wessex Gardens</t>
  </si>
  <si>
    <t>Total Claim October 2013</t>
  </si>
  <si>
    <t>Y</t>
  </si>
  <si>
    <t>Autumn 2013</t>
  </si>
  <si>
    <t>L</t>
  </si>
  <si>
    <t>H</t>
  </si>
  <si>
    <t>Not exceptional</t>
  </si>
  <si>
    <t>support for PE lessons</t>
  </si>
  <si>
    <t>Agreed per pupil (hours per week)</t>
  </si>
  <si>
    <t>up until 28 Nov - then statement</t>
  </si>
  <si>
    <t>Low Priority</t>
  </si>
  <si>
    <t>Not Exceptional</t>
  </si>
  <si>
    <t>High Priority</t>
  </si>
  <si>
    <t>Applicant 1</t>
  </si>
  <si>
    <t>Applicant 2</t>
  </si>
  <si>
    <t>Applicant 3</t>
  </si>
  <si>
    <t>Applicant 4</t>
  </si>
  <si>
    <t>Part funding - PE support</t>
  </si>
  <si>
    <t>Already statement funded</t>
  </si>
  <si>
    <t>Remaining Budget - Jan 2014</t>
  </si>
  <si>
    <t>Claimed per pupil (hours per week)</t>
  </si>
  <si>
    <t>Total Agreed (£)</t>
  </si>
  <si>
    <t>Unsuccessful</t>
  </si>
  <si>
    <t>Successful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</si>
</sst>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1" xfId="0" applyFont="1" applyBorder="1"/>
    <xf numFmtId="0" fontId="4" fillId="0" borderId="1" xfId="0" applyFont="1" applyFill="1" applyBorder="1"/>
    <xf numFmtId="0" fontId="0" fillId="0" borderId="2" xfId="0" applyFill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0" fillId="0" borderId="4" xfId="0" applyFill="1" applyBorder="1" applyAlignment="1">
      <alignment wrapText="1"/>
    </xf>
    <xf numFmtId="0" fontId="4" fillId="0" borderId="4" xfId="0" applyFont="1" applyBorder="1"/>
    <xf numFmtId="3" fontId="5" fillId="0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6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4" fillId="0" borderId="2" xfId="0" applyFont="1" applyBorder="1" applyAlignment="1">
      <alignment horizontal="left" vertical="top"/>
    </xf>
    <xf numFmtId="3" fontId="2" fillId="0" borderId="10" xfId="0" applyNumberFormat="1" applyFont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2" fillId="0" borderId="12" xfId="0" applyNumberFormat="1" applyFont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4" fillId="2" borderId="3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4" fillId="2" borderId="9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4" fillId="2" borderId="4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3" fontId="5" fillId="3" borderId="10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/>
    <xf numFmtId="3" fontId="4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1" fillId="3" borderId="1" xfId="0" applyFont="1" applyFill="1" applyBorder="1"/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J51" sqref="J51"/>
    </sheetView>
  </sheetViews>
  <sheetFormatPr defaultRowHeight="12.75" x14ac:dyDescent="0.2"/>
  <cols>
    <col min="1" max="1" width="3.5703125" customWidth="1"/>
    <col min="2" max="2" width="24.28515625" customWidth="1"/>
    <col min="3" max="3" width="23.28515625" customWidth="1"/>
    <col min="4" max="4" width="6.28515625" style="3" customWidth="1"/>
    <col min="5" max="5" width="6.140625" style="3" customWidth="1"/>
    <col min="6" max="6" width="8" style="3" customWidth="1"/>
    <col min="7" max="7" width="9" style="3" customWidth="1"/>
    <col min="8" max="8" width="8.7109375" style="3" customWidth="1"/>
    <col min="9" max="9" width="7.7109375" style="3" bestFit="1" customWidth="1"/>
    <col min="10" max="10" width="11.42578125" style="3" customWidth="1"/>
    <col min="11" max="11" width="9.5703125" style="3" customWidth="1"/>
    <col min="12" max="12" width="10.140625" style="3" hidden="1" customWidth="1"/>
    <col min="13" max="13" width="11.5703125" style="3" hidden="1" customWidth="1"/>
    <col min="14" max="14" width="12.5703125" style="3" customWidth="1"/>
    <col min="15" max="15" width="14.28515625" style="3" hidden="1" customWidth="1"/>
    <col min="16" max="16" width="30.5703125" hidden="1" customWidth="1"/>
    <col min="17" max="17" width="44.28515625" customWidth="1"/>
    <col min="18" max="18" width="40.42578125" style="4" hidden="1" customWidth="1"/>
    <col min="19" max="20" width="0" hidden="1" customWidth="1"/>
  </cols>
  <sheetData>
    <row r="2" spans="1:20" x14ac:dyDescent="0.2">
      <c r="B2" s="1"/>
      <c r="C2" s="2"/>
    </row>
    <row r="3" spans="1:20" x14ac:dyDescent="0.2">
      <c r="B3" s="79" t="s">
        <v>62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  <c r="Q3" s="82"/>
    </row>
    <row r="4" spans="1:20" hidden="1" x14ac:dyDescent="0.2">
      <c r="B4" s="2"/>
      <c r="C4" s="2"/>
      <c r="F4" s="3" t="s">
        <v>0</v>
      </c>
      <c r="G4" s="3">
        <v>13.6</v>
      </c>
      <c r="H4" s="3">
        <f>74/5</f>
        <v>14.8</v>
      </c>
      <c r="I4" s="3">
        <f>60/5</f>
        <v>12</v>
      </c>
    </row>
    <row r="5" spans="1:20" ht="51" x14ac:dyDescent="0.2">
      <c r="B5" s="5" t="s">
        <v>1</v>
      </c>
      <c r="C5" s="6" t="s">
        <v>2</v>
      </c>
      <c r="D5" s="75" t="s">
        <v>47</v>
      </c>
      <c r="E5" s="75"/>
      <c r="F5" s="75"/>
      <c r="G5" s="7" t="s">
        <v>19</v>
      </c>
      <c r="H5" s="7" t="s">
        <v>42</v>
      </c>
      <c r="I5" s="7" t="s">
        <v>20</v>
      </c>
      <c r="J5" s="7" t="s">
        <v>60</v>
      </c>
      <c r="K5" s="7" t="s">
        <v>4</v>
      </c>
      <c r="L5" s="7" t="s">
        <v>5</v>
      </c>
      <c r="M5" s="7" t="s">
        <v>6</v>
      </c>
      <c r="N5" s="7" t="s">
        <v>7</v>
      </c>
      <c r="O5" s="8" t="s">
        <v>8</v>
      </c>
      <c r="P5" s="8" t="s">
        <v>9</v>
      </c>
      <c r="Q5" s="8" t="s">
        <v>10</v>
      </c>
      <c r="R5" s="5" t="s">
        <v>11</v>
      </c>
    </row>
    <row r="6" spans="1:20" ht="4.5" customHeight="1" x14ac:dyDescent="0.2">
      <c r="B6" s="9"/>
      <c r="C6" s="9"/>
      <c r="D6" s="10"/>
      <c r="E6" s="10"/>
      <c r="F6" s="10"/>
      <c r="G6" s="10"/>
      <c r="H6" s="10"/>
      <c r="I6" s="10"/>
      <c r="J6" s="10"/>
      <c r="K6" s="10"/>
      <c r="L6" s="11"/>
      <c r="M6" s="11"/>
      <c r="N6" s="11"/>
      <c r="O6" s="12"/>
      <c r="P6" s="13"/>
      <c r="Q6" s="13"/>
      <c r="R6" s="14"/>
    </row>
    <row r="7" spans="1:20" x14ac:dyDescent="0.2">
      <c r="A7">
        <v>1</v>
      </c>
      <c r="B7" s="15" t="s">
        <v>34</v>
      </c>
      <c r="C7" s="42" t="s">
        <v>52</v>
      </c>
      <c r="D7" s="17">
        <v>0</v>
      </c>
      <c r="E7" s="17">
        <v>25</v>
      </c>
      <c r="F7" s="22">
        <v>25</v>
      </c>
      <c r="G7" s="18">
        <f t="shared" ref="G7:I8" si="0">D7*G$4*14.11</f>
        <v>0</v>
      </c>
      <c r="H7" s="18">
        <f t="shared" si="0"/>
        <v>5220.7</v>
      </c>
      <c r="I7" s="18">
        <f t="shared" si="0"/>
        <v>4233</v>
      </c>
      <c r="J7" s="19">
        <f t="shared" ref="J7:J39" si="1">SUM(G7:I7)</f>
        <v>9453.7000000000007</v>
      </c>
      <c r="K7" s="69">
        <f>J7</f>
        <v>9453.7000000000007</v>
      </c>
      <c r="L7" s="18"/>
      <c r="M7" s="18"/>
      <c r="N7" s="18"/>
      <c r="O7" s="18"/>
      <c r="P7" s="20"/>
      <c r="Q7" s="20" t="s">
        <v>51</v>
      </c>
      <c r="R7" s="14"/>
      <c r="S7" t="s">
        <v>44</v>
      </c>
    </row>
    <row r="8" spans="1:20" x14ac:dyDescent="0.2">
      <c r="A8">
        <v>2</v>
      </c>
      <c r="B8" s="15" t="s">
        <v>31</v>
      </c>
      <c r="C8" s="21" t="s">
        <v>52</v>
      </c>
      <c r="D8" s="17">
        <v>2</v>
      </c>
      <c r="E8" s="17">
        <v>2</v>
      </c>
      <c r="F8" s="22">
        <v>2</v>
      </c>
      <c r="G8" s="18">
        <f t="shared" si="0"/>
        <v>383.79199999999997</v>
      </c>
      <c r="H8" s="18">
        <f t="shared" si="0"/>
        <v>417.65600000000001</v>
      </c>
      <c r="I8" s="18">
        <f t="shared" si="0"/>
        <v>338.64</v>
      </c>
      <c r="J8" s="19">
        <f t="shared" si="1"/>
        <v>1140.088</v>
      </c>
      <c r="K8" s="69">
        <f t="shared" ref="K8:K14" si="2">J8</f>
        <v>1140.088</v>
      </c>
      <c r="L8" s="18"/>
      <c r="M8" s="18"/>
      <c r="N8" s="18" t="s">
        <v>41</v>
      </c>
      <c r="O8" s="18"/>
      <c r="P8" s="20"/>
      <c r="Q8" s="20" t="s">
        <v>56</v>
      </c>
      <c r="R8" s="14"/>
      <c r="S8" t="s">
        <v>44</v>
      </c>
      <c r="T8" t="s">
        <v>46</v>
      </c>
    </row>
    <row r="9" spans="1:20" x14ac:dyDescent="0.2">
      <c r="A9">
        <v>3</v>
      </c>
      <c r="B9" s="15" t="s">
        <v>30</v>
      </c>
      <c r="C9" s="21" t="s">
        <v>52</v>
      </c>
      <c r="D9" s="17">
        <v>0</v>
      </c>
      <c r="E9" s="17">
        <v>25</v>
      </c>
      <c r="F9" s="22">
        <v>0</v>
      </c>
      <c r="G9" s="18">
        <f t="shared" ref="G9:G39" si="3">D9*G$4*14.11</f>
        <v>0</v>
      </c>
      <c r="H9" s="18">
        <f>E9*11.8*14.11</f>
        <v>4162.45</v>
      </c>
      <c r="I9" s="18">
        <f t="shared" ref="I9:I39" si="4">F9*I$4*14.11</f>
        <v>0</v>
      </c>
      <c r="J9" s="19">
        <f t="shared" si="1"/>
        <v>4162.45</v>
      </c>
      <c r="K9" s="69">
        <f t="shared" si="2"/>
        <v>4162.45</v>
      </c>
      <c r="L9" s="18"/>
      <c r="M9" s="18"/>
      <c r="N9" s="18" t="s">
        <v>41</v>
      </c>
      <c r="O9" s="18"/>
      <c r="P9" s="20"/>
      <c r="Q9" s="9" t="s">
        <v>48</v>
      </c>
      <c r="R9" s="41"/>
      <c r="S9" s="40" t="s">
        <v>44</v>
      </c>
    </row>
    <row r="10" spans="1:20" x14ac:dyDescent="0.2">
      <c r="A10">
        <v>4</v>
      </c>
      <c r="B10" s="15" t="s">
        <v>36</v>
      </c>
      <c r="C10" s="21" t="s">
        <v>52</v>
      </c>
      <c r="D10" s="17">
        <v>0</v>
      </c>
      <c r="E10" s="17">
        <v>25</v>
      </c>
      <c r="F10" s="22">
        <v>25</v>
      </c>
      <c r="G10" s="18">
        <f t="shared" si="3"/>
        <v>0</v>
      </c>
      <c r="H10" s="18">
        <f t="shared" ref="H10:H39" si="5">E10*H$4*14.11</f>
        <v>5220.7</v>
      </c>
      <c r="I10" s="18">
        <f t="shared" si="4"/>
        <v>4233</v>
      </c>
      <c r="J10" s="19">
        <f t="shared" si="1"/>
        <v>9453.7000000000007</v>
      </c>
      <c r="K10" s="69">
        <f t="shared" si="2"/>
        <v>9453.7000000000007</v>
      </c>
      <c r="L10" s="18"/>
      <c r="M10" s="18"/>
      <c r="N10" s="18"/>
      <c r="O10" s="18"/>
      <c r="P10" s="20"/>
      <c r="Q10" s="70" t="s">
        <v>51</v>
      </c>
      <c r="R10" s="14"/>
      <c r="S10" s="40" t="s">
        <v>44</v>
      </c>
    </row>
    <row r="11" spans="1:20" x14ac:dyDescent="0.2">
      <c r="A11">
        <v>5</v>
      </c>
      <c r="B11" s="15" t="s">
        <v>36</v>
      </c>
      <c r="C11" s="21" t="s">
        <v>53</v>
      </c>
      <c r="D11" s="17">
        <v>0</v>
      </c>
      <c r="E11" s="17">
        <v>25</v>
      </c>
      <c r="F11" s="22">
        <v>0</v>
      </c>
      <c r="G11" s="18">
        <f t="shared" si="3"/>
        <v>0</v>
      </c>
      <c r="H11" s="18">
        <f t="shared" si="5"/>
        <v>5220.7</v>
      </c>
      <c r="I11" s="18">
        <f t="shared" si="4"/>
        <v>0</v>
      </c>
      <c r="J11" s="19">
        <f t="shared" si="1"/>
        <v>5220.7</v>
      </c>
      <c r="K11" s="69">
        <f t="shared" si="2"/>
        <v>5220.7</v>
      </c>
      <c r="L11" s="18"/>
      <c r="M11" s="18"/>
      <c r="N11" s="18"/>
      <c r="O11" s="18"/>
      <c r="P11" s="20"/>
      <c r="Q11" s="20" t="s">
        <v>51</v>
      </c>
      <c r="R11" s="14"/>
      <c r="S11" s="40" t="s">
        <v>44</v>
      </c>
    </row>
    <row r="12" spans="1:20" x14ac:dyDescent="0.2">
      <c r="A12">
        <v>6</v>
      </c>
      <c r="B12" s="15" t="s">
        <v>37</v>
      </c>
      <c r="C12" s="21" t="s">
        <v>52</v>
      </c>
      <c r="D12" s="17">
        <v>0</v>
      </c>
      <c r="E12" s="17">
        <v>25</v>
      </c>
      <c r="F12" s="22">
        <v>0</v>
      </c>
      <c r="G12" s="18">
        <f t="shared" si="3"/>
        <v>0</v>
      </c>
      <c r="H12" s="18">
        <f t="shared" si="5"/>
        <v>5220.7</v>
      </c>
      <c r="I12" s="18">
        <f t="shared" si="4"/>
        <v>0</v>
      </c>
      <c r="J12" s="19">
        <f t="shared" si="1"/>
        <v>5220.7</v>
      </c>
      <c r="K12" s="69">
        <f t="shared" si="2"/>
        <v>5220.7</v>
      </c>
      <c r="L12" s="18"/>
      <c r="M12" s="18"/>
      <c r="N12" s="18"/>
      <c r="O12" s="18"/>
      <c r="P12" s="20"/>
      <c r="Q12" s="20" t="s">
        <v>51</v>
      </c>
      <c r="R12" s="14"/>
      <c r="S12" s="40" t="s">
        <v>44</v>
      </c>
    </row>
    <row r="13" spans="1:20" x14ac:dyDescent="0.2">
      <c r="A13">
        <v>7</v>
      </c>
      <c r="B13" s="15" t="s">
        <v>32</v>
      </c>
      <c r="C13" s="21" t="s">
        <v>52</v>
      </c>
      <c r="D13" s="17">
        <v>0</v>
      </c>
      <c r="E13" s="17">
        <v>25</v>
      </c>
      <c r="F13" s="22">
        <v>25</v>
      </c>
      <c r="G13" s="18">
        <f t="shared" si="3"/>
        <v>0</v>
      </c>
      <c r="H13" s="18">
        <f t="shared" si="5"/>
        <v>5220.7</v>
      </c>
      <c r="I13" s="18">
        <f t="shared" si="4"/>
        <v>4233</v>
      </c>
      <c r="J13" s="19">
        <f t="shared" si="1"/>
        <v>9453.7000000000007</v>
      </c>
      <c r="K13" s="69">
        <f t="shared" si="2"/>
        <v>9453.7000000000007</v>
      </c>
      <c r="L13" s="18"/>
      <c r="M13" s="18"/>
      <c r="N13" s="18"/>
      <c r="O13" s="18"/>
      <c r="P13" s="20"/>
      <c r="Q13" s="20" t="s">
        <v>51</v>
      </c>
      <c r="R13" s="14"/>
      <c r="S13" s="40" t="s">
        <v>44</v>
      </c>
    </row>
    <row r="14" spans="1:20" x14ac:dyDescent="0.2">
      <c r="A14">
        <v>8</v>
      </c>
      <c r="B14" s="15" t="s">
        <v>29</v>
      </c>
      <c r="C14" s="21" t="s">
        <v>52</v>
      </c>
      <c r="D14" s="17">
        <v>25</v>
      </c>
      <c r="E14" s="17">
        <v>25</v>
      </c>
      <c r="F14" s="22">
        <v>25</v>
      </c>
      <c r="G14" s="18">
        <f t="shared" si="3"/>
        <v>4797.3999999999996</v>
      </c>
      <c r="H14" s="18">
        <f t="shared" si="5"/>
        <v>5220.7</v>
      </c>
      <c r="I14" s="18">
        <f t="shared" si="4"/>
        <v>4233</v>
      </c>
      <c r="J14" s="19">
        <f t="shared" si="1"/>
        <v>14251.099999999999</v>
      </c>
      <c r="K14" s="69">
        <f t="shared" si="2"/>
        <v>14251.099999999999</v>
      </c>
      <c r="L14" s="18"/>
      <c r="M14" s="18"/>
      <c r="N14" s="18" t="s">
        <v>41</v>
      </c>
      <c r="O14" s="18"/>
      <c r="P14" s="20"/>
      <c r="Q14" s="20" t="s">
        <v>51</v>
      </c>
      <c r="R14" s="14"/>
      <c r="S14" t="s">
        <v>44</v>
      </c>
    </row>
    <row r="15" spans="1:20" x14ac:dyDescent="0.2">
      <c r="A15">
        <v>9</v>
      </c>
      <c r="B15" s="15" t="s">
        <v>22</v>
      </c>
      <c r="C15" s="16" t="s">
        <v>52</v>
      </c>
      <c r="D15" s="17">
        <v>0</v>
      </c>
      <c r="E15" s="17">
        <v>12.5</v>
      </c>
      <c r="F15" s="17">
        <v>12.5</v>
      </c>
      <c r="G15" s="18">
        <f t="shared" si="3"/>
        <v>0</v>
      </c>
      <c r="H15" s="18">
        <f t="shared" si="5"/>
        <v>2610.35</v>
      </c>
      <c r="I15" s="18">
        <f t="shared" si="4"/>
        <v>2116.5</v>
      </c>
      <c r="J15" s="19">
        <f t="shared" si="1"/>
        <v>4726.8500000000004</v>
      </c>
      <c r="K15" s="69">
        <f>J15</f>
        <v>4726.8500000000004</v>
      </c>
      <c r="L15" s="18"/>
      <c r="M15" s="18"/>
      <c r="N15" s="18" t="s">
        <v>41</v>
      </c>
      <c r="O15" s="18"/>
      <c r="P15" s="20"/>
      <c r="Q15" s="20" t="s">
        <v>51</v>
      </c>
      <c r="R15" s="14"/>
      <c r="S15" t="s">
        <v>44</v>
      </c>
    </row>
    <row r="16" spans="1:20" x14ac:dyDescent="0.2">
      <c r="B16" s="15"/>
      <c r="C16" s="16"/>
      <c r="D16" s="17"/>
      <c r="E16" s="17"/>
      <c r="F16" s="17"/>
      <c r="G16" s="18"/>
      <c r="H16" s="18"/>
      <c r="I16" s="18"/>
      <c r="J16" s="19"/>
      <c r="K16" s="69"/>
      <c r="L16" s="18"/>
      <c r="M16" s="18"/>
      <c r="N16" s="18"/>
      <c r="O16" s="18"/>
      <c r="P16" s="20"/>
      <c r="Q16" s="20"/>
      <c r="R16" s="14"/>
    </row>
    <row r="17" spans="1:19" x14ac:dyDescent="0.2">
      <c r="B17" s="76" t="s">
        <v>61</v>
      </c>
      <c r="C17" s="61"/>
      <c r="D17" s="51"/>
      <c r="E17" s="51"/>
      <c r="F17" s="51"/>
      <c r="G17" s="52"/>
      <c r="H17" s="52"/>
      <c r="I17" s="52"/>
      <c r="J17" s="53"/>
      <c r="K17" s="53"/>
      <c r="L17" s="52"/>
      <c r="M17" s="52"/>
      <c r="N17" s="52"/>
      <c r="O17" s="77"/>
      <c r="P17" s="78"/>
      <c r="Q17" s="78"/>
      <c r="R17" s="14"/>
    </row>
    <row r="18" spans="1:19" ht="51" x14ac:dyDescent="0.2">
      <c r="B18" s="5" t="s">
        <v>1</v>
      </c>
      <c r="C18" s="6" t="s">
        <v>2</v>
      </c>
      <c r="D18" s="75" t="s">
        <v>59</v>
      </c>
      <c r="E18" s="75"/>
      <c r="F18" s="75"/>
      <c r="G18" s="72" t="s">
        <v>19</v>
      </c>
      <c r="H18" s="72" t="s">
        <v>42</v>
      </c>
      <c r="I18" s="72" t="s">
        <v>20</v>
      </c>
      <c r="J18" s="72" t="s">
        <v>3</v>
      </c>
      <c r="K18" s="72" t="s">
        <v>4</v>
      </c>
      <c r="L18" s="72" t="s">
        <v>5</v>
      </c>
      <c r="M18" s="72" t="s">
        <v>6</v>
      </c>
      <c r="N18" s="72" t="s">
        <v>7</v>
      </c>
      <c r="O18" s="8" t="s">
        <v>8</v>
      </c>
      <c r="P18" s="8" t="s">
        <v>9</v>
      </c>
      <c r="Q18" s="8" t="s">
        <v>10</v>
      </c>
      <c r="R18" s="14"/>
    </row>
    <row r="19" spans="1:19" s="48" customFormat="1" x14ac:dyDescent="0.2">
      <c r="A19">
        <v>10</v>
      </c>
      <c r="B19" s="49" t="s">
        <v>33</v>
      </c>
      <c r="C19" s="50" t="s">
        <v>52</v>
      </c>
      <c r="D19" s="51">
        <v>0</v>
      </c>
      <c r="E19" s="51">
        <v>32.5</v>
      </c>
      <c r="F19" s="51">
        <v>32.5</v>
      </c>
      <c r="G19" s="52">
        <f t="shared" si="3"/>
        <v>0</v>
      </c>
      <c r="H19" s="52">
        <f t="shared" si="5"/>
        <v>6786.91</v>
      </c>
      <c r="I19" s="52">
        <f t="shared" si="4"/>
        <v>5502.9</v>
      </c>
      <c r="J19" s="53">
        <f t="shared" si="1"/>
        <v>12289.81</v>
      </c>
      <c r="K19" s="53">
        <f t="shared" ref="K19:K39" si="6">L19*14.11*H$4</f>
        <v>0</v>
      </c>
      <c r="L19" s="52"/>
      <c r="M19" s="52"/>
      <c r="N19" s="52"/>
      <c r="O19" s="52"/>
      <c r="P19" s="54"/>
      <c r="Q19" s="54" t="s">
        <v>49</v>
      </c>
      <c r="R19" s="49"/>
      <c r="S19" s="48" t="s">
        <v>43</v>
      </c>
    </row>
    <row r="20" spans="1:19" s="48" customFormat="1" x14ac:dyDescent="0.2">
      <c r="A20">
        <v>11</v>
      </c>
      <c r="B20" s="49" t="s">
        <v>33</v>
      </c>
      <c r="C20" s="50" t="s">
        <v>53</v>
      </c>
      <c r="D20" s="51">
        <v>0</v>
      </c>
      <c r="E20" s="51">
        <v>32.5</v>
      </c>
      <c r="F20" s="51">
        <v>32.5</v>
      </c>
      <c r="G20" s="52">
        <f t="shared" si="3"/>
        <v>0</v>
      </c>
      <c r="H20" s="52">
        <f t="shared" si="5"/>
        <v>6786.91</v>
      </c>
      <c r="I20" s="52">
        <f t="shared" si="4"/>
        <v>5502.9</v>
      </c>
      <c r="J20" s="53">
        <f t="shared" si="1"/>
        <v>12289.81</v>
      </c>
      <c r="K20" s="53">
        <f t="shared" si="6"/>
        <v>0</v>
      </c>
      <c r="L20" s="52"/>
      <c r="M20" s="52"/>
      <c r="N20" s="52"/>
      <c r="O20" s="52"/>
      <c r="P20" s="54"/>
      <c r="Q20" s="54" t="s">
        <v>50</v>
      </c>
      <c r="R20" s="49"/>
      <c r="S20" s="48" t="s">
        <v>43</v>
      </c>
    </row>
    <row r="21" spans="1:19" s="48" customFormat="1" x14ac:dyDescent="0.2">
      <c r="A21">
        <v>12</v>
      </c>
      <c r="B21" s="55" t="s">
        <v>33</v>
      </c>
      <c r="C21" s="50" t="s">
        <v>54</v>
      </c>
      <c r="D21" s="51">
        <v>32.5</v>
      </c>
      <c r="E21" s="51">
        <v>32.5</v>
      </c>
      <c r="F21" s="51">
        <v>32.5</v>
      </c>
      <c r="G21" s="52">
        <f t="shared" si="3"/>
        <v>6236.62</v>
      </c>
      <c r="H21" s="52">
        <f t="shared" si="5"/>
        <v>6786.91</v>
      </c>
      <c r="I21" s="52">
        <f t="shared" si="4"/>
        <v>5502.9</v>
      </c>
      <c r="J21" s="53">
        <f t="shared" si="1"/>
        <v>18526.43</v>
      </c>
      <c r="K21" s="53">
        <f t="shared" si="6"/>
        <v>0</v>
      </c>
      <c r="L21" s="52"/>
      <c r="M21" s="52"/>
      <c r="N21" s="52"/>
      <c r="O21" s="52"/>
      <c r="P21" s="54"/>
      <c r="Q21" s="54" t="s">
        <v>50</v>
      </c>
      <c r="R21" s="49"/>
      <c r="S21" s="48" t="s">
        <v>43</v>
      </c>
    </row>
    <row r="22" spans="1:19" s="48" customFormat="1" x14ac:dyDescent="0.2">
      <c r="A22">
        <v>13</v>
      </c>
      <c r="B22" s="49" t="s">
        <v>33</v>
      </c>
      <c r="C22" s="50" t="s">
        <v>55</v>
      </c>
      <c r="D22" s="51">
        <v>0</v>
      </c>
      <c r="E22" s="51">
        <v>32.5</v>
      </c>
      <c r="F22" s="51">
        <v>32.5</v>
      </c>
      <c r="G22" s="52">
        <f t="shared" si="3"/>
        <v>0</v>
      </c>
      <c r="H22" s="52">
        <f t="shared" si="5"/>
        <v>6786.91</v>
      </c>
      <c r="I22" s="52">
        <f t="shared" si="4"/>
        <v>5502.9</v>
      </c>
      <c r="J22" s="53">
        <f t="shared" si="1"/>
        <v>12289.81</v>
      </c>
      <c r="K22" s="53">
        <f t="shared" si="6"/>
        <v>0</v>
      </c>
      <c r="L22" s="52"/>
      <c r="M22" s="52"/>
      <c r="N22" s="52"/>
      <c r="O22" s="52"/>
      <c r="P22" s="54"/>
      <c r="Q22" s="54" t="s">
        <v>50</v>
      </c>
      <c r="R22" s="49"/>
      <c r="S22" s="48" t="s">
        <v>43</v>
      </c>
    </row>
    <row r="23" spans="1:19" s="48" customFormat="1" x14ac:dyDescent="0.2">
      <c r="A23">
        <v>14</v>
      </c>
      <c r="B23" s="49" t="s">
        <v>24</v>
      </c>
      <c r="C23" s="50" t="s">
        <v>52</v>
      </c>
      <c r="D23" s="51">
        <v>34.07</v>
      </c>
      <c r="E23" s="51">
        <v>34.07</v>
      </c>
      <c r="F23" s="51">
        <v>34.07</v>
      </c>
      <c r="G23" s="52">
        <f t="shared" si="3"/>
        <v>6537.8967199999997</v>
      </c>
      <c r="H23" s="52">
        <f t="shared" si="5"/>
        <v>7114.7699600000005</v>
      </c>
      <c r="I23" s="52">
        <f t="shared" si="4"/>
        <v>5768.7323999999999</v>
      </c>
      <c r="J23" s="53">
        <f t="shared" si="1"/>
        <v>19421.399079999999</v>
      </c>
      <c r="K23" s="53">
        <f t="shared" si="6"/>
        <v>0</v>
      </c>
      <c r="L23" s="52"/>
      <c r="M23" s="52"/>
      <c r="N23" s="52" t="s">
        <v>41</v>
      </c>
      <c r="O23" s="52"/>
      <c r="P23" s="54"/>
      <c r="Q23" s="56" t="s">
        <v>49</v>
      </c>
      <c r="R23" s="49"/>
      <c r="S23" s="48" t="s">
        <v>43</v>
      </c>
    </row>
    <row r="24" spans="1:19" s="48" customFormat="1" x14ac:dyDescent="0.2">
      <c r="A24">
        <v>15</v>
      </c>
      <c r="B24" s="49" t="s">
        <v>25</v>
      </c>
      <c r="C24" s="50" t="s">
        <v>52</v>
      </c>
      <c r="D24" s="51">
        <v>0</v>
      </c>
      <c r="E24" s="51">
        <v>27.5</v>
      </c>
      <c r="F24" s="51">
        <v>27.5</v>
      </c>
      <c r="G24" s="52">
        <f t="shared" si="3"/>
        <v>0</v>
      </c>
      <c r="H24" s="52">
        <f t="shared" si="5"/>
        <v>5742.7699999999995</v>
      </c>
      <c r="I24" s="52">
        <f t="shared" si="4"/>
        <v>4656.3</v>
      </c>
      <c r="J24" s="53">
        <f t="shared" si="1"/>
        <v>10399.07</v>
      </c>
      <c r="K24" s="53">
        <f t="shared" si="6"/>
        <v>0</v>
      </c>
      <c r="L24" s="52"/>
      <c r="M24" s="52"/>
      <c r="N24" s="52"/>
      <c r="O24" s="52"/>
      <c r="P24" s="54"/>
      <c r="Q24" s="54" t="s">
        <v>45</v>
      </c>
      <c r="R24" s="49"/>
      <c r="S24" s="48" t="s">
        <v>43</v>
      </c>
    </row>
    <row r="25" spans="1:19" s="48" customFormat="1" x14ac:dyDescent="0.2">
      <c r="A25">
        <v>16</v>
      </c>
      <c r="B25" s="49" t="s">
        <v>25</v>
      </c>
      <c r="C25" s="50" t="s">
        <v>53</v>
      </c>
      <c r="D25" s="51">
        <v>0</v>
      </c>
      <c r="E25" s="51">
        <v>15</v>
      </c>
      <c r="F25" s="51">
        <v>15</v>
      </c>
      <c r="G25" s="52">
        <f t="shared" si="3"/>
        <v>0</v>
      </c>
      <c r="H25" s="52">
        <f t="shared" si="5"/>
        <v>3132.42</v>
      </c>
      <c r="I25" s="52">
        <f t="shared" si="4"/>
        <v>2539.7999999999997</v>
      </c>
      <c r="J25" s="53">
        <f t="shared" si="1"/>
        <v>5672.2199999999993</v>
      </c>
      <c r="K25" s="53">
        <f t="shared" si="6"/>
        <v>0</v>
      </c>
      <c r="L25" s="52"/>
      <c r="M25" s="52"/>
      <c r="N25" s="52"/>
      <c r="O25" s="52"/>
      <c r="P25" s="54"/>
      <c r="Q25" s="54" t="s">
        <v>45</v>
      </c>
      <c r="R25" s="49"/>
      <c r="S25" s="48" t="s">
        <v>43</v>
      </c>
    </row>
    <row r="26" spans="1:19" s="48" customFormat="1" x14ac:dyDescent="0.2">
      <c r="A26">
        <v>17</v>
      </c>
      <c r="B26" s="49" t="s">
        <v>35</v>
      </c>
      <c r="C26" s="50" t="s">
        <v>52</v>
      </c>
      <c r="D26" s="51">
        <v>0</v>
      </c>
      <c r="E26" s="51">
        <v>10</v>
      </c>
      <c r="F26" s="51">
        <v>10</v>
      </c>
      <c r="G26" s="52">
        <f t="shared" si="3"/>
        <v>0</v>
      </c>
      <c r="H26" s="52">
        <f t="shared" si="5"/>
        <v>2088.2799999999997</v>
      </c>
      <c r="I26" s="52">
        <f t="shared" si="4"/>
        <v>1693.1999999999998</v>
      </c>
      <c r="J26" s="53">
        <f t="shared" si="1"/>
        <v>3781.4799999999996</v>
      </c>
      <c r="K26" s="53">
        <f t="shared" si="6"/>
        <v>0</v>
      </c>
      <c r="L26" s="52"/>
      <c r="M26" s="52"/>
      <c r="N26" s="52"/>
      <c r="O26" s="52"/>
      <c r="P26" s="54"/>
      <c r="Q26" s="54" t="s">
        <v>49</v>
      </c>
      <c r="R26" s="49"/>
      <c r="S26" s="48" t="s">
        <v>43</v>
      </c>
    </row>
    <row r="27" spans="1:19" s="48" customFormat="1" x14ac:dyDescent="0.2">
      <c r="A27">
        <v>18</v>
      </c>
      <c r="B27" s="49" t="s">
        <v>28</v>
      </c>
      <c r="C27" s="49" t="s">
        <v>52</v>
      </c>
      <c r="D27" s="51">
        <v>0</v>
      </c>
      <c r="E27" s="51">
        <v>35</v>
      </c>
      <c r="F27" s="51">
        <v>35</v>
      </c>
      <c r="G27" s="52">
        <f t="shared" si="3"/>
        <v>0</v>
      </c>
      <c r="H27" s="52">
        <f t="shared" si="5"/>
        <v>7308.98</v>
      </c>
      <c r="I27" s="52">
        <f t="shared" si="4"/>
        <v>5926.2</v>
      </c>
      <c r="J27" s="53">
        <f t="shared" si="1"/>
        <v>13235.18</v>
      </c>
      <c r="K27" s="53">
        <f t="shared" si="6"/>
        <v>0</v>
      </c>
      <c r="L27" s="52"/>
      <c r="M27" s="52"/>
      <c r="N27" s="52" t="s">
        <v>41</v>
      </c>
      <c r="O27" s="52"/>
      <c r="P27" s="54"/>
      <c r="Q27" s="54" t="s">
        <v>49</v>
      </c>
      <c r="R27" s="49"/>
      <c r="S27" s="48" t="s">
        <v>43</v>
      </c>
    </row>
    <row r="28" spans="1:19" s="48" customFormat="1" x14ac:dyDescent="0.2">
      <c r="A28">
        <v>19</v>
      </c>
      <c r="B28" s="49" t="s">
        <v>26</v>
      </c>
      <c r="C28" s="49" t="s">
        <v>52</v>
      </c>
      <c r="D28" s="51">
        <v>0</v>
      </c>
      <c r="E28" s="51">
        <v>17.5</v>
      </c>
      <c r="F28" s="51">
        <v>0</v>
      </c>
      <c r="G28" s="52">
        <f t="shared" si="3"/>
        <v>0</v>
      </c>
      <c r="H28" s="52">
        <f t="shared" si="5"/>
        <v>3654.49</v>
      </c>
      <c r="I28" s="52">
        <f t="shared" si="4"/>
        <v>0</v>
      </c>
      <c r="J28" s="53">
        <f t="shared" si="1"/>
        <v>3654.49</v>
      </c>
      <c r="K28" s="53">
        <f t="shared" si="6"/>
        <v>0</v>
      </c>
      <c r="L28" s="52"/>
      <c r="M28" s="52"/>
      <c r="N28" s="52"/>
      <c r="O28" s="52"/>
      <c r="P28" s="54"/>
      <c r="Q28" s="54" t="s">
        <v>49</v>
      </c>
      <c r="R28" s="57"/>
      <c r="S28" s="48" t="s">
        <v>43</v>
      </c>
    </row>
    <row r="29" spans="1:19" s="48" customFormat="1" x14ac:dyDescent="0.2">
      <c r="A29">
        <v>20</v>
      </c>
      <c r="B29" s="49" t="s">
        <v>37</v>
      </c>
      <c r="C29" s="49" t="s">
        <v>52</v>
      </c>
      <c r="D29" s="51">
        <v>0</v>
      </c>
      <c r="E29" s="51">
        <v>35</v>
      </c>
      <c r="F29" s="51">
        <v>0</v>
      </c>
      <c r="G29" s="52">
        <f t="shared" si="3"/>
        <v>0</v>
      </c>
      <c r="H29" s="52">
        <f t="shared" si="5"/>
        <v>7308.98</v>
      </c>
      <c r="I29" s="52">
        <f t="shared" si="4"/>
        <v>0</v>
      </c>
      <c r="J29" s="53">
        <f t="shared" si="1"/>
        <v>7308.98</v>
      </c>
      <c r="K29" s="53">
        <f t="shared" si="6"/>
        <v>0</v>
      </c>
      <c r="L29" s="52"/>
      <c r="M29" s="52"/>
      <c r="N29" s="52"/>
      <c r="O29" s="52"/>
      <c r="P29" s="54"/>
      <c r="Q29" s="54" t="s">
        <v>45</v>
      </c>
      <c r="R29" s="49"/>
      <c r="S29" s="48" t="s">
        <v>43</v>
      </c>
    </row>
    <row r="30" spans="1:19" s="48" customFormat="1" x14ac:dyDescent="0.2">
      <c r="A30">
        <v>21</v>
      </c>
      <c r="B30" s="49" t="s">
        <v>38</v>
      </c>
      <c r="C30" s="49" t="s">
        <v>52</v>
      </c>
      <c r="D30" s="51">
        <v>0</v>
      </c>
      <c r="E30" s="51">
        <v>14</v>
      </c>
      <c r="F30" s="51">
        <v>15</v>
      </c>
      <c r="G30" s="52">
        <f t="shared" si="3"/>
        <v>0</v>
      </c>
      <c r="H30" s="52">
        <f t="shared" si="5"/>
        <v>2923.5920000000001</v>
      </c>
      <c r="I30" s="52">
        <f t="shared" si="4"/>
        <v>2539.7999999999997</v>
      </c>
      <c r="J30" s="53">
        <f t="shared" si="1"/>
        <v>5463.3919999999998</v>
      </c>
      <c r="K30" s="53">
        <f t="shared" si="6"/>
        <v>0</v>
      </c>
      <c r="L30" s="52"/>
      <c r="M30" s="52"/>
      <c r="N30" s="52"/>
      <c r="O30" s="52"/>
      <c r="P30" s="54"/>
      <c r="Q30" s="54" t="s">
        <v>49</v>
      </c>
      <c r="R30" s="49"/>
      <c r="S30" s="48" t="s">
        <v>43</v>
      </c>
    </row>
    <row r="31" spans="1:19" s="48" customFormat="1" x14ac:dyDescent="0.2">
      <c r="A31">
        <v>22</v>
      </c>
      <c r="B31" s="49" t="s">
        <v>29</v>
      </c>
      <c r="C31" s="49" t="s">
        <v>52</v>
      </c>
      <c r="D31" s="58">
        <v>0</v>
      </c>
      <c r="E31" s="58">
        <v>15</v>
      </c>
      <c r="F31" s="51">
        <v>15</v>
      </c>
      <c r="G31" s="52">
        <f t="shared" si="3"/>
        <v>0</v>
      </c>
      <c r="H31" s="52">
        <f t="shared" si="5"/>
        <v>3132.42</v>
      </c>
      <c r="I31" s="52">
        <f t="shared" si="4"/>
        <v>2539.7999999999997</v>
      </c>
      <c r="J31" s="53">
        <f t="shared" si="1"/>
        <v>5672.2199999999993</v>
      </c>
      <c r="K31" s="53">
        <f t="shared" si="6"/>
        <v>0</v>
      </c>
      <c r="L31" s="59"/>
      <c r="M31" s="59"/>
      <c r="N31" s="52" t="s">
        <v>41</v>
      </c>
      <c r="O31" s="59"/>
      <c r="P31" s="60"/>
      <c r="Q31" s="66" t="s">
        <v>49</v>
      </c>
      <c r="R31" s="49"/>
      <c r="S31" s="48" t="s">
        <v>43</v>
      </c>
    </row>
    <row r="32" spans="1:19" s="48" customFormat="1" x14ac:dyDescent="0.2">
      <c r="A32">
        <v>23</v>
      </c>
      <c r="B32" s="49" t="s">
        <v>29</v>
      </c>
      <c r="C32" s="49" t="s">
        <v>53</v>
      </c>
      <c r="D32" s="51">
        <v>0</v>
      </c>
      <c r="E32" s="51">
        <v>36</v>
      </c>
      <c r="F32" s="51">
        <v>36</v>
      </c>
      <c r="G32" s="52">
        <f t="shared" si="3"/>
        <v>0</v>
      </c>
      <c r="H32" s="52">
        <f t="shared" si="5"/>
        <v>7517.8080000000009</v>
      </c>
      <c r="I32" s="52">
        <f t="shared" si="4"/>
        <v>6095.5199999999995</v>
      </c>
      <c r="J32" s="53">
        <f t="shared" si="1"/>
        <v>13613.328000000001</v>
      </c>
      <c r="K32" s="53">
        <f t="shared" si="6"/>
        <v>0</v>
      </c>
      <c r="L32" s="52"/>
      <c r="M32" s="52"/>
      <c r="N32" s="52" t="s">
        <v>41</v>
      </c>
      <c r="O32" s="52"/>
      <c r="P32" s="54"/>
      <c r="Q32" s="66" t="s">
        <v>49</v>
      </c>
      <c r="R32" s="49"/>
      <c r="S32" s="48" t="s">
        <v>43</v>
      </c>
    </row>
    <row r="33" spans="1:19" s="48" customFormat="1" x14ac:dyDescent="0.2">
      <c r="A33">
        <v>24</v>
      </c>
      <c r="B33" s="49" t="s">
        <v>29</v>
      </c>
      <c r="C33" s="49" t="s">
        <v>54</v>
      </c>
      <c r="D33" s="51">
        <v>0</v>
      </c>
      <c r="E33" s="51">
        <v>36</v>
      </c>
      <c r="F33" s="51">
        <v>36</v>
      </c>
      <c r="G33" s="52">
        <f t="shared" si="3"/>
        <v>0</v>
      </c>
      <c r="H33" s="52">
        <f t="shared" si="5"/>
        <v>7517.8080000000009</v>
      </c>
      <c r="I33" s="52">
        <f t="shared" si="4"/>
        <v>6095.5199999999995</v>
      </c>
      <c r="J33" s="53">
        <f t="shared" si="1"/>
        <v>13613.328000000001</v>
      </c>
      <c r="K33" s="53">
        <f t="shared" si="6"/>
        <v>0</v>
      </c>
      <c r="L33" s="59"/>
      <c r="M33" s="59"/>
      <c r="N33" s="52" t="s">
        <v>41</v>
      </c>
      <c r="O33" s="59"/>
      <c r="P33" s="60"/>
      <c r="Q33" s="49" t="s">
        <v>49</v>
      </c>
      <c r="R33" s="49"/>
      <c r="S33" s="48" t="s">
        <v>43</v>
      </c>
    </row>
    <row r="34" spans="1:19" s="48" customFormat="1" x14ac:dyDescent="0.2">
      <c r="A34">
        <v>25</v>
      </c>
      <c r="B34" s="49" t="s">
        <v>22</v>
      </c>
      <c r="C34" s="61" t="s">
        <v>52</v>
      </c>
      <c r="D34" s="62">
        <v>0</v>
      </c>
      <c r="E34" s="62">
        <v>36</v>
      </c>
      <c r="F34" s="62">
        <v>36</v>
      </c>
      <c r="G34" s="52">
        <f t="shared" si="3"/>
        <v>0</v>
      </c>
      <c r="H34" s="52">
        <f t="shared" si="5"/>
        <v>7517.8080000000009</v>
      </c>
      <c r="I34" s="52">
        <f t="shared" si="4"/>
        <v>6095.5199999999995</v>
      </c>
      <c r="J34" s="53">
        <f t="shared" si="1"/>
        <v>13613.328000000001</v>
      </c>
      <c r="K34" s="53">
        <f t="shared" si="6"/>
        <v>0</v>
      </c>
      <c r="L34" s="63"/>
      <c r="M34" s="52"/>
      <c r="N34" s="52" t="s">
        <v>41</v>
      </c>
      <c r="O34" s="63"/>
      <c r="P34" s="64"/>
      <c r="Q34" s="67" t="s">
        <v>49</v>
      </c>
      <c r="R34" s="65"/>
      <c r="S34" s="48" t="s">
        <v>43</v>
      </c>
    </row>
    <row r="35" spans="1:19" s="48" customFormat="1" x14ac:dyDescent="0.2">
      <c r="A35">
        <v>26</v>
      </c>
      <c r="B35" s="49" t="s">
        <v>21</v>
      </c>
      <c r="C35" s="61" t="s">
        <v>52</v>
      </c>
      <c r="D35" s="62">
        <v>0</v>
      </c>
      <c r="E35" s="62">
        <v>34.07</v>
      </c>
      <c r="F35" s="62">
        <v>34.07</v>
      </c>
      <c r="G35" s="52">
        <f t="shared" si="3"/>
        <v>0</v>
      </c>
      <c r="H35" s="52">
        <f t="shared" si="5"/>
        <v>7114.7699600000005</v>
      </c>
      <c r="I35" s="52">
        <f t="shared" si="4"/>
        <v>5768.7323999999999</v>
      </c>
      <c r="J35" s="53">
        <f t="shared" si="1"/>
        <v>12883.50236</v>
      </c>
      <c r="K35" s="53">
        <f t="shared" si="6"/>
        <v>0</v>
      </c>
      <c r="L35" s="63"/>
      <c r="M35" s="52"/>
      <c r="N35" s="52"/>
      <c r="O35" s="63"/>
      <c r="P35" s="64"/>
      <c r="Q35" s="65" t="s">
        <v>49</v>
      </c>
      <c r="R35" s="65"/>
      <c r="S35" s="48" t="s">
        <v>43</v>
      </c>
    </row>
    <row r="36" spans="1:19" s="48" customFormat="1" x14ac:dyDescent="0.2">
      <c r="A36">
        <v>27</v>
      </c>
      <c r="B36" s="49" t="s">
        <v>23</v>
      </c>
      <c r="C36" s="50" t="s">
        <v>52</v>
      </c>
      <c r="D36" s="62">
        <v>0</v>
      </c>
      <c r="E36" s="62">
        <v>36</v>
      </c>
      <c r="F36" s="62">
        <v>36</v>
      </c>
      <c r="G36" s="52">
        <f t="shared" si="3"/>
        <v>0</v>
      </c>
      <c r="H36" s="52">
        <f t="shared" si="5"/>
        <v>7517.8080000000009</v>
      </c>
      <c r="I36" s="52">
        <f t="shared" si="4"/>
        <v>6095.5199999999995</v>
      </c>
      <c r="J36" s="53">
        <f t="shared" si="1"/>
        <v>13613.328000000001</v>
      </c>
      <c r="K36" s="53">
        <f t="shared" si="6"/>
        <v>0</v>
      </c>
      <c r="L36" s="63"/>
      <c r="M36" s="52"/>
      <c r="N36" s="52"/>
      <c r="O36" s="63"/>
      <c r="P36" s="64"/>
      <c r="Q36" s="67" t="s">
        <v>49</v>
      </c>
      <c r="R36" s="65"/>
      <c r="S36" s="48" t="s">
        <v>43</v>
      </c>
    </row>
    <row r="37" spans="1:19" s="48" customFormat="1" x14ac:dyDescent="0.2">
      <c r="A37">
        <v>28</v>
      </c>
      <c r="B37" s="49" t="s">
        <v>39</v>
      </c>
      <c r="C37" s="50" t="s">
        <v>52</v>
      </c>
      <c r="D37" s="62">
        <v>0</v>
      </c>
      <c r="E37" s="62">
        <v>15</v>
      </c>
      <c r="F37" s="62">
        <v>15</v>
      </c>
      <c r="G37" s="52">
        <f t="shared" si="3"/>
        <v>0</v>
      </c>
      <c r="H37" s="52">
        <f t="shared" si="5"/>
        <v>3132.42</v>
      </c>
      <c r="I37" s="52">
        <f t="shared" si="4"/>
        <v>2539.7999999999997</v>
      </c>
      <c r="J37" s="53">
        <f t="shared" si="1"/>
        <v>5672.2199999999993</v>
      </c>
      <c r="K37" s="53">
        <f t="shared" si="6"/>
        <v>0</v>
      </c>
      <c r="L37" s="63"/>
      <c r="M37" s="52"/>
      <c r="N37" s="52"/>
      <c r="O37" s="63"/>
      <c r="P37" s="64"/>
      <c r="Q37" s="67" t="s">
        <v>57</v>
      </c>
      <c r="R37" s="65"/>
    </row>
    <row r="38" spans="1:19" s="48" customFormat="1" x14ac:dyDescent="0.2">
      <c r="A38">
        <v>29</v>
      </c>
      <c r="B38" s="49" t="s">
        <v>27</v>
      </c>
      <c r="C38" s="50" t="s">
        <v>52</v>
      </c>
      <c r="D38" s="62">
        <v>0</v>
      </c>
      <c r="E38" s="62">
        <v>15</v>
      </c>
      <c r="F38" s="62">
        <v>15</v>
      </c>
      <c r="G38" s="52">
        <f t="shared" si="3"/>
        <v>0</v>
      </c>
      <c r="H38" s="52">
        <f t="shared" si="5"/>
        <v>3132.42</v>
      </c>
      <c r="I38" s="52">
        <f t="shared" si="4"/>
        <v>2539.7999999999997</v>
      </c>
      <c r="J38" s="53">
        <f t="shared" si="1"/>
        <v>5672.2199999999993</v>
      </c>
      <c r="K38" s="53">
        <f t="shared" si="6"/>
        <v>0</v>
      </c>
      <c r="L38" s="63"/>
      <c r="M38" s="52"/>
      <c r="N38" s="52" t="s">
        <v>41</v>
      </c>
      <c r="O38" s="63"/>
      <c r="P38" s="64"/>
      <c r="Q38" s="67" t="s">
        <v>49</v>
      </c>
      <c r="R38" s="65"/>
      <c r="S38" s="48" t="s">
        <v>43</v>
      </c>
    </row>
    <row r="39" spans="1:19" s="48" customFormat="1" x14ac:dyDescent="0.2">
      <c r="A39">
        <v>30</v>
      </c>
      <c r="B39" s="49" t="s">
        <v>27</v>
      </c>
      <c r="C39" s="50" t="s">
        <v>53</v>
      </c>
      <c r="D39" s="62">
        <v>0</v>
      </c>
      <c r="E39" s="62">
        <v>36</v>
      </c>
      <c r="F39" s="62">
        <v>36</v>
      </c>
      <c r="G39" s="52">
        <f t="shared" si="3"/>
        <v>0</v>
      </c>
      <c r="H39" s="52">
        <f t="shared" si="5"/>
        <v>7517.8080000000009</v>
      </c>
      <c r="I39" s="52">
        <f t="shared" si="4"/>
        <v>6095.5199999999995</v>
      </c>
      <c r="J39" s="53">
        <f t="shared" si="1"/>
        <v>13613.328000000001</v>
      </c>
      <c r="K39" s="53">
        <f t="shared" si="6"/>
        <v>0</v>
      </c>
      <c r="L39" s="63"/>
      <c r="M39" s="52"/>
      <c r="N39" s="52" t="s">
        <v>41</v>
      </c>
      <c r="O39" s="63"/>
      <c r="P39" s="64"/>
      <c r="Q39" s="67" t="s">
        <v>49</v>
      </c>
      <c r="R39" s="65"/>
      <c r="S39" s="48" t="s">
        <v>43</v>
      </c>
    </row>
    <row r="40" spans="1:19" ht="13.5" thickBot="1" x14ac:dyDescent="0.25">
      <c r="B40" s="15"/>
      <c r="C40" s="21"/>
      <c r="D40" s="17"/>
      <c r="E40" s="17"/>
      <c r="F40" s="22"/>
      <c r="G40" s="18"/>
      <c r="H40" s="18"/>
      <c r="I40" s="18"/>
      <c r="J40" s="19"/>
      <c r="K40" s="19"/>
      <c r="L40" s="18"/>
      <c r="M40" s="18"/>
      <c r="N40" s="18"/>
      <c r="O40" s="23"/>
      <c r="P40" s="24"/>
      <c r="Q40" s="24"/>
      <c r="R40" s="25"/>
    </row>
    <row r="41" spans="1:19" ht="13.5" thickBot="1" x14ac:dyDescent="0.25">
      <c r="B41" s="45"/>
      <c r="C41" s="46"/>
      <c r="D41" s="43">
        <f>SUM(D7:D40)</f>
        <v>93.57</v>
      </c>
      <c r="E41" s="43">
        <f>SUM(E7:E40)</f>
        <v>766.64</v>
      </c>
      <c r="F41" s="43">
        <f>SUM(F7:F40)</f>
        <v>640.14</v>
      </c>
      <c r="G41" s="43">
        <f>SUM(G7:G40)</f>
        <v>17955.708719999999</v>
      </c>
      <c r="H41" s="43">
        <f>SUM(H7:H40)</f>
        <v>159037.64792000005</v>
      </c>
      <c r="I41" s="43">
        <f>SUM(I7:I40)</f>
        <v>108388.50480000002</v>
      </c>
      <c r="J41" s="44">
        <f>SUM(J7:J40)</f>
        <v>285381.86144000001</v>
      </c>
      <c r="K41" s="68">
        <f>SUM(K7:K40)</f>
        <v>63082.987999999998</v>
      </c>
      <c r="L41" s="43">
        <f>SUM(L7:L40)</f>
        <v>0</v>
      </c>
      <c r="M41" s="43"/>
      <c r="N41" s="43"/>
      <c r="O41" s="43"/>
      <c r="P41" s="43"/>
      <c r="Q41" s="47"/>
      <c r="R41" s="27"/>
    </row>
    <row r="42" spans="1:19" x14ac:dyDescent="0.2">
      <c r="B42" s="28"/>
      <c r="J42" s="29"/>
      <c r="K42" s="29"/>
      <c r="N42" s="30"/>
      <c r="O42" s="30"/>
    </row>
    <row r="43" spans="1:19" ht="13.5" hidden="1" thickBot="1" x14ac:dyDescent="0.25">
      <c r="D43" s="31"/>
      <c r="E43" s="32" t="s">
        <v>12</v>
      </c>
      <c r="F43" s="33"/>
      <c r="G43" s="33"/>
      <c r="H43" s="33"/>
      <c r="I43" s="33"/>
      <c r="J43" s="34"/>
      <c r="K43" s="34"/>
      <c r="L43" s="35">
        <f>G41+H41+I41</f>
        <v>285381.86144000007</v>
      </c>
      <c r="M43" s="3" t="s">
        <v>13</v>
      </c>
      <c r="N43" s="30"/>
      <c r="O43" s="30"/>
    </row>
    <row r="44" spans="1:19" ht="13.5" hidden="1" thickBot="1" x14ac:dyDescent="0.25">
      <c r="D44" s="31"/>
      <c r="E44" s="36"/>
      <c r="F44" s="33"/>
      <c r="G44" s="33"/>
      <c r="H44" s="33"/>
      <c r="I44" s="33"/>
      <c r="J44" s="34"/>
      <c r="K44" s="34"/>
      <c r="L44" s="35"/>
      <c r="N44" s="30"/>
      <c r="O44" s="30"/>
    </row>
    <row r="45" spans="1:19" ht="13.5" hidden="1" thickBot="1" x14ac:dyDescent="0.25">
      <c r="D45" s="32"/>
      <c r="E45" s="36" t="s">
        <v>14</v>
      </c>
      <c r="F45" s="36"/>
      <c r="G45" s="36"/>
      <c r="H45" s="36"/>
      <c r="I45" s="37"/>
      <c r="J45" s="38"/>
      <c r="K45" s="38"/>
      <c r="L45" s="35">
        <v>125000</v>
      </c>
      <c r="N45" s="30"/>
      <c r="O45" s="30"/>
    </row>
    <row r="46" spans="1:19" x14ac:dyDescent="0.2">
      <c r="H46" s="73" t="s">
        <v>15</v>
      </c>
      <c r="I46" s="74"/>
      <c r="J46" s="26">
        <v>123000</v>
      </c>
      <c r="K46" s="26"/>
      <c r="N46" s="30"/>
      <c r="O46" s="30"/>
    </row>
    <row r="47" spans="1:19" x14ac:dyDescent="0.2">
      <c r="H47" s="73" t="s">
        <v>40</v>
      </c>
      <c r="I47" s="74"/>
      <c r="J47" s="26">
        <v>329270</v>
      </c>
      <c r="K47" s="26"/>
      <c r="N47" s="30"/>
      <c r="O47" s="30"/>
    </row>
    <row r="48" spans="1:19" ht="25.5" hidden="1" customHeight="1" x14ac:dyDescent="0.2">
      <c r="H48" s="73" t="s">
        <v>16</v>
      </c>
      <c r="I48" s="74"/>
      <c r="J48" s="26"/>
      <c r="K48" s="26"/>
      <c r="L48" s="39"/>
      <c r="N48" s="30"/>
      <c r="O48" s="30"/>
    </row>
    <row r="49" spans="8:15" ht="26.25" hidden="1" customHeight="1" x14ac:dyDescent="0.2">
      <c r="H49" s="73" t="s">
        <v>17</v>
      </c>
      <c r="I49" s="74"/>
      <c r="J49" s="26"/>
      <c r="K49" s="26"/>
      <c r="N49" s="30"/>
      <c r="O49" s="30"/>
    </row>
    <row r="50" spans="8:15" ht="21" hidden="1" customHeight="1" x14ac:dyDescent="0.2">
      <c r="H50" s="73" t="s">
        <v>18</v>
      </c>
      <c r="I50" s="74"/>
      <c r="J50" s="26"/>
      <c r="K50" s="26"/>
      <c r="N50" s="30"/>
      <c r="O50" s="30"/>
    </row>
    <row r="51" spans="8:15" x14ac:dyDescent="0.2">
      <c r="H51" s="71" t="s">
        <v>58</v>
      </c>
      <c r="K51" s="26">
        <f>J46-K41</f>
        <v>59917.012000000002</v>
      </c>
      <c r="N51" s="30"/>
      <c r="O51" s="30"/>
    </row>
    <row r="52" spans="8:15" x14ac:dyDescent="0.2">
      <c r="N52" s="30"/>
      <c r="O52" s="30"/>
    </row>
  </sheetData>
  <sheetProtection sheet="1" objects="1" scenarios="1"/>
  <sortState ref="A7:S37">
    <sortCondition ref="S7:S37"/>
    <sortCondition ref="B7:B37"/>
  </sortState>
  <mergeCells count="7">
    <mergeCell ref="H50:I50"/>
    <mergeCell ref="D5:F5"/>
    <mergeCell ref="H46:I46"/>
    <mergeCell ref="H47:I47"/>
    <mergeCell ref="H48:I48"/>
    <mergeCell ref="H49:I49"/>
    <mergeCell ref="D18:F18"/>
  </mergeCells>
  <printOptions verticalCentered="1"/>
  <pageMargins left="0.23622047244094491" right="0" top="0.15748031496062992" bottom="0" header="0.31496062992125984" footer="0.31496062992125984"/>
  <pageSetup paperSize="9" fitToHeight="0" orientation="landscape" r:id="rId1"/>
  <headerFooter alignWithMargins="0">
    <oddHeader>&amp;LApplications to SEN Contingency Panel - 23 October 2013</oddHeader>
    <oddFooter>&amp;LSchool Funding Team&amp;R&amp;D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Applications</vt:lpstr>
      <vt:lpstr>Applications!Print_Area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Malik, Sarrosh</dc:creator>
  <cp:lastModifiedBy>Malik, Sarrosh</cp:lastModifiedBy>
  <cp:lastPrinted>2013-11-26T16:37:41Z</cp:lastPrinted>
  <dcterms:created xsi:type="dcterms:W3CDTF">2013-10-07T13:48:27Z</dcterms:created>
  <dcterms:modified xsi:type="dcterms:W3CDTF">2013-11-26T16:44:11Z</dcterms:modified>
</cp:coreProperties>
</file>